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cechova.marcela" reservationPassword="0"/>
  <workbookPr/>
  <bookViews>
    <workbookView xWindow="240" yWindow="120" windowWidth="14940" windowHeight="9225" activeTab="0"/>
  </bookViews>
  <sheets>
    <sheet name="SO 000" sheetId="1" r:id="rId1"/>
    <sheet name="SO 101" sheetId="2" r:id="rId2"/>
  </sheets>
  <definedNames/>
  <calcPr/>
  <webPublishing/>
</workbook>
</file>

<file path=xl/sharedStrings.xml><?xml version="1.0" encoding="utf-8"?>
<sst xmlns="http://schemas.openxmlformats.org/spreadsheetml/2006/main" count="218" uniqueCount="89">
  <si>
    <t>ASPE10</t>
  </si>
  <si>
    <t>S</t>
  </si>
  <si>
    <t>Soupis prací objektu</t>
  </si>
  <si>
    <t xml:space="preserve">Stavba: </t>
  </si>
  <si>
    <t>III/41619</t>
  </si>
  <si>
    <t>Hrušovany u Brna - Ledce</t>
  </si>
  <si>
    <t>O</t>
  </si>
  <si>
    <t>Rozpočet:</t>
  </si>
  <si>
    <t>0,00</t>
  </si>
  <si>
    <t>15,00</t>
  </si>
  <si>
    <t>21,00</t>
  </si>
  <si>
    <t>3</t>
  </si>
  <si>
    <t>2</t>
  </si>
  <si>
    <t>SO 000</t>
  </si>
  <si>
    <t>Ostatní a vedlejší 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</si>
  <si>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</si>
  <si>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</si>
  <si>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</si>
  <si>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</si>
  <si>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</si>
  <si>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</si>
  <si>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</si>
  <si>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</si>
  <si>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</si>
  <si>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</si>
  <si>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</si>
  <si>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</si>
  <si>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</si>
  <si>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</si>
  <si>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</si>
  <si>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</si>
  <si>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</si>
  <si>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</si>
  <si>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</si>
  <si>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</si>
  <si>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0001</t>
  </si>
  <si>
    <t>R</t>
  </si>
  <si>
    <t>Zajištění provedení a výstupů veškerých zkoušek a revizí - popsáno v obchodních podmínkách, technických podmínkách a normách ČSN</t>
  </si>
  <si>
    <t>KPL</t>
  </si>
  <si>
    <t>PP</t>
  </si>
  <si>
    <t/>
  </si>
  <si>
    <t>VV</t>
  </si>
  <si>
    <t>TS</t>
  </si>
  <si>
    <t>02710</t>
  </si>
  <si>
    <t>POMOC PRÁCE ZŘÍZ NEBO ZAJIŠŤ OBJÍŽĎKY A PŘÍSTUP CESTY</t>
  </si>
  <si>
    <t>Přechodná úprava dopravního značení a objízdných tras, včetně údržby a úprav během stavebních prací v souladu s TP66 - II.vydání  "Zásady pro označování pracovních míst na PK" a s platnými předpisy pro navrhování DZ na PK, vč. vyhlášky č. 294/2015 Sb. 
Stávající svislé dopravní značky se pro potřeby PDZ zachovají a dle potřeby zakryjí, upraví nebo doplní. Přechodné SDZ (značky, směrovací desky, závory, semaforová souprava, světla) se umístí na nosičích a podkladních deskách včetně nutných přesunů dle jednotlivých fází (etap) výstavby, dodávky, montáže, demontáže 
Včetně potřebných povolení k uzavírce.</t>
  </si>
  <si>
    <t>zahrnuje veškeré náklady spojené s objednatelem požadovanými zařízeními</t>
  </si>
  <si>
    <t>SO 101</t>
  </si>
  <si>
    <t>Komunikace</t>
  </si>
  <si>
    <t>Zemní práce</t>
  </si>
  <si>
    <t>11372</t>
  </si>
  <si>
    <t>FRÉZOVÁNÍ ZPEVNĚNÝCH PLOCH ASFALTOVÝCH</t>
  </si>
  <si>
    <t>M3</t>
  </si>
  <si>
    <t>odvoz a likvidace v režii zhotovitele 
zařezání a zafrézování v místě napojení na stávající povrch</t>
  </si>
  <si>
    <t>560*0,1=56,000 [A]</t>
  </si>
  <si>
    <t>Položka zahrnuje veškerou manipulaci s vybouranou sutí a s vybouranými hmotami vč. uložení.</t>
  </si>
  <si>
    <t>572213</t>
  </si>
  <si>
    <t>SPOJOVACÍ POSTŘIK Z EMULZE DO 0,5KG/M2</t>
  </si>
  <si>
    <t>M2</t>
  </si>
  <si>
    <t>7040*2=14 080,000 [A]</t>
  </si>
  <si>
    <t>- dodání všech předepsaných materiálů pro postřiky v předepsaném množství 
- provedení dle předepsaného technologického předpisu 
- zřízení vrstvy bez rozlišení šířky, pokládání vrstvy po etapách 
- úpravu napojení, ukončení</t>
  </si>
  <si>
    <t>574A34</t>
  </si>
  <si>
    <t>ASFALTOVÝ BETON PRO OBRUSNÉ VRSTVY ACO 11+, 11S TL. 40MM</t>
  </si>
  <si>
    <t>ACO 11+</t>
  </si>
  <si>
    <t>7040=7 040,000 [A]</t>
  </si>
  <si>
    <t>- dodání směsi v požadované kvalitě 
- očištění podkladu 
- uložení směsi dle předepsaného technologického předpisu, zhutnění vrstvy v předepsané tloušťce 
- zřízení vrstvy bez rozlišení šířky, pokládání vrstvy po etapách, včetně pracovních spar a spojů 
- úpravu napojení, ukončení podél obrubníků, dilatačních zařízení, odvodňovacích proužků, odvodňovačů, vpustí, šachet a pod. 
- nezahrnuje postřiky, nátěry 
- nezahrnuje těsnění podél obrubníků, dilatačních zařízení, odvodňovacích proužků, odvodňovačů, vpustí, šachet a pod.</t>
  </si>
  <si>
    <t>574C56</t>
  </si>
  <si>
    <t>ASFALTOVÝ BETON PRO LOŽNÍ VRSTVY ACL 16+, 16S TL. 60MM</t>
  </si>
  <si>
    <t>ACL 16+</t>
  </si>
  <si>
    <t>58910</t>
  </si>
  <si>
    <t>VÝPLŇ SPAR ASFALTEM</t>
  </si>
  <si>
    <t>M</t>
  </si>
  <si>
    <t>zalití pracovních spár</t>
  </si>
  <si>
    <t>1060=1 060,000 [A]</t>
  </si>
  <si>
    <t>položka zahrnuje: 
- dodávku předepsaného materiálu 
- vyčištění a výplň spar tímto materiálem</t>
  </si>
  <si>
    <t>Ostatní konstrukce a práce</t>
  </si>
  <si>
    <t>915111</t>
  </si>
  <si>
    <t>VODOROVNÉ DOPRAVNÍ ZNAČENÍ BARVOU HLADKÉ - DODÁVKA A POKLÁDKA</t>
  </si>
  <si>
    <t>čára vodící 0,125 - 2016 m 
čára středová 0,125 - 1.108 m 
kompletní plocha, nutno zohlednit kadenci</t>
  </si>
  <si>
    <t>2016*0,125=252,000 [A] 
1108*0,125=138,500 [B] 
Celkem: A+B=390,500 [C]</t>
  </si>
  <si>
    <t>položka zahrnuje: 
- dodání a pokládku nátěrového materiálu 
- předznačení a reflexní úpravu</t>
  </si>
  <si>
    <t>7</t>
  </si>
  <si>
    <t>919112</t>
  </si>
  <si>
    <t>ŘEZÁNÍ ASFALTOVÉHO KRYTU VOZOVEK TL DO 100MM</t>
  </si>
  <si>
    <t>položka zahrnuje řezání vozovkové vrstvy v předepsané tloušťce, včetně spotřeby vody</t>
  </si>
  <si>
    <t>8</t>
  </si>
  <si>
    <t>93818</t>
  </si>
  <si>
    <t>OČIŠTĚNÍ ASFALT VOZOVEK ZAMETENÍM</t>
  </si>
  <si>
    <t>položka zahrnuje očištění předepsaným způsobem včetně odklizení vzniklého odpadu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</si>
</sst>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0" fillId="2" borderId="6" xfId="0" applyFill="1" applyBorder="1"/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sharedStrings" Target="sharedStrings.xml" /><Relationship Id="rId5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6"/>
  <sheetViews>
    <sheetView tabSelected="1"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11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</f>
      </c>
      <c t="s">
        <v>11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13</v>
      </c>
      <c s="32">
        <f>0+I8</f>
      </c>
      <c r="O3" t="s">
        <v>8</v>
      </c>
      <c t="s">
        <v>12</v>
      </c>
    </row>
    <row r="4" spans="1:16" ht="15" customHeight="1">
      <c r="A4" t="s">
        <v>6</v>
      </c>
      <c s="12" t="s">
        <v>7</v>
      </c>
      <c s="13" t="s">
        <v>13</v>
      </c>
      <c s="5"/>
      <c s="14" t="s">
        <v>14</v>
      </c>
      <c s="5"/>
      <c s="5"/>
      <c s="15"/>
      <c s="15"/>
      <c r="O4" t="s">
        <v>9</v>
      </c>
      <c t="s">
        <v>12</v>
      </c>
    </row>
    <row r="5" spans="1:16" ht="12.75" customHeight="1">
      <c r="A5" s="11" t="s">
        <v>15</v>
      </c>
      <c s="11" t="s">
        <v>17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  <c r="O5" t="s">
        <v>10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28</v>
      </c>
      <c s="11" t="s">
        <v>30</v>
      </c>
    </row>
    <row r="7" spans="1:9" ht="12.75" customHeight="1">
      <c r="A7" s="11" t="s">
        <v>16</v>
      </c>
      <c s="11" t="s">
        <v>18</v>
      </c>
      <c s="11" t="s">
        <v>12</v>
      </c>
      <c s="11" t="s">
        <v>11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8" spans="1:18" ht="12.75" customHeight="1">
      <c r="A8" s="15" t="s">
        <v>32</v>
      </c>
      <c s="15"/>
      <c s="20" t="s">
        <v>16</v>
      </c>
      <c s="15"/>
      <c s="21" t="s">
        <v>33</v>
      </c>
      <c s="15"/>
      <c s="15"/>
      <c s="15"/>
      <c s="22">
        <f>0+Q8</f>
      </c>
      <c r="O8">
        <f>0+R8</f>
      </c>
      <c r="Q8">
        <f>0+I9+I13</f>
      </c>
      <c>
        <f>0+O9+O13</f>
      </c>
    </row>
    <row r="9" spans="1:16" ht="25.5">
      <c r="A9" s="19" t="s">
        <v>34</v>
      </c>
      <c s="23" t="s">
        <v>18</v>
      </c>
      <c s="23" t="s">
        <v>35</v>
      </c>
      <c s="19" t="s">
        <v>36</v>
      </c>
      <c s="24" t="s">
        <v>37</v>
      </c>
      <c s="25" t="s">
        <v>38</v>
      </c>
      <c s="26">
        <v>1</v>
      </c>
      <c s="27">
        <v>0</v>
      </c>
      <c s="27">
        <f>ROUND(ROUND(H9,2)*ROUND(G9,3),2)</f>
      </c>
      <c r="O9">
        <f>(I9*21)/100</f>
      </c>
      <c t="s">
        <v>12</v>
      </c>
    </row>
    <row r="10" spans="1:5" ht="12.75">
      <c r="A10" s="28" t="s">
        <v>39</v>
      </c>
      <c r="E10" s="29" t="s">
        <v>40</v>
      </c>
    </row>
    <row r="11" spans="1:5" ht="12.75">
      <c r="A11" s="30" t="s">
        <v>41</v>
      </c>
      <c r="E11" s="31" t="s">
        <v>40</v>
      </c>
    </row>
    <row r="12" spans="1:5" ht="12.75">
      <c r="A12" t="s">
        <v>42</v>
      </c>
      <c r="E12" s="29" t="s">
        <v>40</v>
      </c>
    </row>
    <row r="13" spans="1:16" ht="12.75">
      <c r="A13" s="19" t="s">
        <v>34</v>
      </c>
      <c s="23" t="s">
        <v>12</v>
      </c>
      <c s="23" t="s">
        <v>43</v>
      </c>
      <c s="19" t="s">
        <v>40</v>
      </c>
      <c s="24" t="s">
        <v>44</v>
      </c>
      <c s="25" t="s">
        <v>38</v>
      </c>
      <c s="26">
        <v>1</v>
      </c>
      <c s="27">
        <v>0</v>
      </c>
      <c s="27">
        <f>ROUND(ROUND(H13,2)*ROUND(G13,3),2)</f>
      </c>
      <c r="O13">
        <f>(I13*21)/100</f>
      </c>
      <c t="s">
        <v>12</v>
      </c>
    </row>
    <row r="14" spans="1:5" ht="114.75">
      <c r="A14" s="28" t="s">
        <v>39</v>
      </c>
      <c r="E14" s="29" t="s">
        <v>45</v>
      </c>
    </row>
    <row r="15" spans="1:5" ht="12.75">
      <c r="A15" s="30" t="s">
        <v>41</v>
      </c>
      <c r="E15" s="31" t="s">
        <v>40</v>
      </c>
    </row>
    <row r="16" spans="1:5" ht="12.75">
      <c r="A16" t="s">
        <v>42</v>
      </c>
      <c r="E16" s="29" t="s">
        <v>46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11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0+O8+O13+O30</f>
      </c>
      <c t="s">
        <v>11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47</v>
      </c>
      <c s="32">
        <f>0+I8+I13+I30</f>
      </c>
      <c r="O3" t="s">
        <v>8</v>
      </c>
      <c t="s">
        <v>12</v>
      </c>
    </row>
    <row r="4" spans="1:16" ht="15" customHeight="1">
      <c r="A4" t="s">
        <v>6</v>
      </c>
      <c s="12" t="s">
        <v>7</v>
      </c>
      <c s="13" t="s">
        <v>47</v>
      </c>
      <c s="5"/>
      <c s="14" t="s">
        <v>48</v>
      </c>
      <c s="5"/>
      <c s="5"/>
      <c s="15"/>
      <c s="15"/>
      <c r="O4" t="s">
        <v>9</v>
      </c>
      <c t="s">
        <v>12</v>
      </c>
    </row>
    <row r="5" spans="1:16" ht="12.75" customHeight="1">
      <c r="A5" s="11" t="s">
        <v>15</v>
      </c>
      <c s="11" t="s">
        <v>17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  <c r="O5" t="s">
        <v>10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28</v>
      </c>
      <c s="11" t="s">
        <v>30</v>
      </c>
    </row>
    <row r="7" spans="1:9" ht="12.75" customHeight="1">
      <c r="A7" s="11" t="s">
        <v>16</v>
      </c>
      <c s="11" t="s">
        <v>18</v>
      </c>
      <c s="11" t="s">
        <v>12</v>
      </c>
      <c s="11" t="s">
        <v>11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8" spans="1:18" ht="12.75" customHeight="1">
      <c r="A8" s="15" t="s">
        <v>32</v>
      </c>
      <c s="15"/>
      <c s="20" t="s">
        <v>18</v>
      </c>
      <c s="15"/>
      <c s="21" t="s">
        <v>49</v>
      </c>
      <c s="15"/>
      <c s="15"/>
      <c s="15"/>
      <c s="22">
        <f>0+Q8</f>
      </c>
      <c r="O8">
        <f>0+R8</f>
      </c>
      <c r="Q8">
        <f>0+I9</f>
      </c>
      <c>
        <f>0+O9</f>
      </c>
    </row>
    <row r="9" spans="1:16" ht="12.75">
      <c r="A9" s="19" t="s">
        <v>34</v>
      </c>
      <c s="23" t="s">
        <v>18</v>
      </c>
      <c s="23" t="s">
        <v>50</v>
      </c>
      <c s="19" t="s">
        <v>40</v>
      </c>
      <c s="24" t="s">
        <v>51</v>
      </c>
      <c s="25" t="s">
        <v>52</v>
      </c>
      <c s="26">
        <v>56</v>
      </c>
      <c s="27">
        <v>0</v>
      </c>
      <c s="27">
        <f>ROUND(ROUND(H9,2)*ROUND(G9,3),2)</f>
      </c>
      <c r="O9">
        <f>(I9*21)/100</f>
      </c>
      <c t="s">
        <v>12</v>
      </c>
    </row>
    <row r="10" spans="1:5" ht="25.5">
      <c r="A10" s="28" t="s">
        <v>39</v>
      </c>
      <c r="E10" s="29" t="s">
        <v>53</v>
      </c>
    </row>
    <row r="11" spans="1:5" ht="12.75">
      <c r="A11" s="30" t="s">
        <v>41</v>
      </c>
      <c r="E11" s="31" t="s">
        <v>54</v>
      </c>
    </row>
    <row r="12" spans="1:5" ht="25.5">
      <c r="A12" t="s">
        <v>42</v>
      </c>
      <c r="E12" s="29" t="s">
        <v>55</v>
      </c>
    </row>
    <row r="13" spans="1:18" ht="12.75" customHeight="1">
      <c r="A13" s="5" t="s">
        <v>32</v>
      </c>
      <c s="5"/>
      <c s="35" t="s">
        <v>24</v>
      </c>
      <c s="5"/>
      <c s="21" t="s">
        <v>48</v>
      </c>
      <c s="5"/>
      <c s="5"/>
      <c s="5"/>
      <c s="36">
        <f>0+Q13</f>
      </c>
      <c r="O13">
        <f>0+R13</f>
      </c>
      <c r="Q13">
        <f>0+I14+I18+I22+I26</f>
      </c>
      <c>
        <f>0+O14+O18+O22+O26</f>
      </c>
    </row>
    <row r="14" spans="1:16" ht="12.75">
      <c r="A14" s="19" t="s">
        <v>34</v>
      </c>
      <c s="23" t="s">
        <v>12</v>
      </c>
      <c s="23" t="s">
        <v>56</v>
      </c>
      <c s="19" t="s">
        <v>40</v>
      </c>
      <c s="24" t="s">
        <v>57</v>
      </c>
      <c s="25" t="s">
        <v>58</v>
      </c>
      <c s="26">
        <v>14080</v>
      </c>
      <c s="27">
        <v>0</v>
      </c>
      <c s="27">
        <f>ROUND(ROUND(H14,2)*ROUND(G14,3),2)</f>
      </c>
      <c r="O14">
        <f>(I14*21)/100</f>
      </c>
      <c t="s">
        <v>12</v>
      </c>
    </row>
    <row r="15" spans="1:5" ht="12.75">
      <c r="A15" s="28" t="s">
        <v>39</v>
      </c>
      <c r="E15" s="29" t="s">
        <v>40</v>
      </c>
    </row>
    <row r="16" spans="1:5" ht="12.75">
      <c r="A16" s="30" t="s">
        <v>41</v>
      </c>
      <c r="E16" s="31" t="s">
        <v>59</v>
      </c>
    </row>
    <row r="17" spans="1:5" ht="51">
      <c r="A17" t="s">
        <v>42</v>
      </c>
      <c r="E17" s="29" t="s">
        <v>60</v>
      </c>
    </row>
    <row r="18" spans="1:16" ht="12.75">
      <c r="A18" s="19" t="s">
        <v>34</v>
      </c>
      <c s="23" t="s">
        <v>11</v>
      </c>
      <c s="23" t="s">
        <v>61</v>
      </c>
      <c s="19" t="s">
        <v>40</v>
      </c>
      <c s="24" t="s">
        <v>62</v>
      </c>
      <c s="25" t="s">
        <v>58</v>
      </c>
      <c s="26">
        <v>7040</v>
      </c>
      <c s="27">
        <v>0</v>
      </c>
      <c s="27">
        <f>ROUND(ROUND(H18,2)*ROUND(G18,3),2)</f>
      </c>
      <c r="O18">
        <f>(I18*21)/100</f>
      </c>
      <c t="s">
        <v>12</v>
      </c>
    </row>
    <row r="19" spans="1:5" ht="12.75">
      <c r="A19" s="28" t="s">
        <v>39</v>
      </c>
      <c r="E19" s="29" t="s">
        <v>63</v>
      </c>
    </row>
    <row r="20" spans="1:5" ht="12.75">
      <c r="A20" s="30" t="s">
        <v>41</v>
      </c>
      <c r="E20" s="31" t="s">
        <v>64</v>
      </c>
    </row>
    <row r="21" spans="1:5" ht="140.25">
      <c r="A21" t="s">
        <v>42</v>
      </c>
      <c r="E21" s="29" t="s">
        <v>65</v>
      </c>
    </row>
    <row r="22" spans="1:16" ht="12.75">
      <c r="A22" s="19" t="s">
        <v>34</v>
      </c>
      <c s="23" t="s">
        <v>22</v>
      </c>
      <c s="23" t="s">
        <v>66</v>
      </c>
      <c s="19" t="s">
        <v>40</v>
      </c>
      <c s="24" t="s">
        <v>67</v>
      </c>
      <c s="25" t="s">
        <v>58</v>
      </c>
      <c s="26">
        <v>7040</v>
      </c>
      <c s="27">
        <v>0</v>
      </c>
      <c s="27">
        <f>ROUND(ROUND(H22,2)*ROUND(G22,3),2)</f>
      </c>
      <c r="O22">
        <f>(I22*21)/100</f>
      </c>
      <c t="s">
        <v>12</v>
      </c>
    </row>
    <row r="23" spans="1:5" ht="12.75">
      <c r="A23" s="28" t="s">
        <v>39</v>
      </c>
      <c r="E23" s="29" t="s">
        <v>68</v>
      </c>
    </row>
    <row r="24" spans="1:5" ht="12.75">
      <c r="A24" s="30" t="s">
        <v>41</v>
      </c>
      <c r="E24" s="31" t="s">
        <v>64</v>
      </c>
    </row>
    <row r="25" spans="1:5" ht="140.25">
      <c r="A25" t="s">
        <v>42</v>
      </c>
      <c r="E25" s="29" t="s">
        <v>65</v>
      </c>
    </row>
    <row r="26" spans="1:16" ht="12.75">
      <c r="A26" s="19" t="s">
        <v>34</v>
      </c>
      <c s="23" t="s">
        <v>24</v>
      </c>
      <c s="23" t="s">
        <v>69</v>
      </c>
      <c s="19" t="s">
        <v>40</v>
      </c>
      <c s="24" t="s">
        <v>70</v>
      </c>
      <c s="25" t="s">
        <v>71</v>
      </c>
      <c s="26">
        <v>1060</v>
      </c>
      <c s="27">
        <v>0</v>
      </c>
      <c s="27">
        <f>ROUND(ROUND(H26,2)*ROUND(G26,3),2)</f>
      </c>
      <c r="O26">
        <f>(I26*21)/100</f>
      </c>
      <c t="s">
        <v>12</v>
      </c>
    </row>
    <row r="27" spans="1:5" ht="12.75">
      <c r="A27" s="28" t="s">
        <v>39</v>
      </c>
      <c r="E27" s="29" t="s">
        <v>72</v>
      </c>
    </row>
    <row r="28" spans="1:5" ht="12.75">
      <c r="A28" s="30" t="s">
        <v>41</v>
      </c>
      <c r="E28" s="31" t="s">
        <v>73</v>
      </c>
    </row>
    <row r="29" spans="1:5" ht="38.25">
      <c r="A29" t="s">
        <v>42</v>
      </c>
      <c r="E29" s="29" t="s">
        <v>74</v>
      </c>
    </row>
    <row r="30" spans="1:18" ht="12.75" customHeight="1">
      <c r="A30" s="5" t="s">
        <v>32</v>
      </c>
      <c s="5"/>
      <c s="35" t="s">
        <v>29</v>
      </c>
      <c s="5"/>
      <c s="21" t="s">
        <v>75</v>
      </c>
      <c s="5"/>
      <c s="5"/>
      <c s="5"/>
      <c s="36">
        <f>0+Q30</f>
      </c>
      <c r="O30">
        <f>0+R30</f>
      </c>
      <c r="Q30">
        <f>0+I31+I35+I39</f>
      </c>
      <c>
        <f>0+O31+O35+O39</f>
      </c>
    </row>
    <row r="31" spans="1:16" ht="25.5">
      <c r="A31" s="19" t="s">
        <v>34</v>
      </c>
      <c s="23" t="s">
        <v>26</v>
      </c>
      <c s="23" t="s">
        <v>76</v>
      </c>
      <c s="19" t="s">
        <v>40</v>
      </c>
      <c s="24" t="s">
        <v>77</v>
      </c>
      <c s="25" t="s">
        <v>58</v>
      </c>
      <c s="26">
        <v>390.5</v>
      </c>
      <c s="27">
        <v>0</v>
      </c>
      <c s="27">
        <f>ROUND(ROUND(H31,2)*ROUND(G31,3),2)</f>
      </c>
      <c r="O31">
        <f>(I31*21)/100</f>
      </c>
      <c t="s">
        <v>12</v>
      </c>
    </row>
    <row r="32" spans="1:5" ht="38.25">
      <c r="A32" s="28" t="s">
        <v>39</v>
      </c>
      <c r="E32" s="29" t="s">
        <v>78</v>
      </c>
    </row>
    <row r="33" spans="1:5" ht="38.25">
      <c r="A33" s="30" t="s">
        <v>41</v>
      </c>
      <c r="E33" s="31" t="s">
        <v>79</v>
      </c>
    </row>
    <row r="34" spans="1:5" ht="38.25">
      <c r="A34" t="s">
        <v>42</v>
      </c>
      <c r="E34" s="29" t="s">
        <v>80</v>
      </c>
    </row>
    <row r="35" spans="1:16" ht="12.75">
      <c r="A35" s="19" t="s">
        <v>34</v>
      </c>
      <c s="23" t="s">
        <v>81</v>
      </c>
      <c s="23" t="s">
        <v>82</v>
      </c>
      <c s="19" t="s">
        <v>40</v>
      </c>
      <c s="24" t="s">
        <v>83</v>
      </c>
      <c s="25" t="s">
        <v>71</v>
      </c>
      <c s="26">
        <v>1060</v>
      </c>
      <c s="27">
        <v>0</v>
      </c>
      <c s="27">
        <f>ROUND(ROUND(H35,2)*ROUND(G35,3),2)</f>
      </c>
      <c r="O35">
        <f>(I35*21)/100</f>
      </c>
      <c t="s">
        <v>12</v>
      </c>
    </row>
    <row r="36" spans="1:5" ht="12.75">
      <c r="A36" s="28" t="s">
        <v>39</v>
      </c>
      <c r="E36" s="29" t="s">
        <v>40</v>
      </c>
    </row>
    <row r="37" spans="1:5" ht="12.75">
      <c r="A37" s="30" t="s">
        <v>41</v>
      </c>
      <c r="E37" s="31" t="s">
        <v>73</v>
      </c>
    </row>
    <row r="38" spans="1:5" ht="25.5">
      <c r="A38" t="s">
        <v>42</v>
      </c>
      <c r="E38" s="29" t="s">
        <v>84</v>
      </c>
    </row>
    <row r="39" spans="1:16" ht="12.75">
      <c r="A39" s="19" t="s">
        <v>34</v>
      </c>
      <c s="23" t="s">
        <v>85</v>
      </c>
      <c s="23" t="s">
        <v>86</v>
      </c>
      <c s="19" t="s">
        <v>40</v>
      </c>
      <c s="24" t="s">
        <v>87</v>
      </c>
      <c s="25" t="s">
        <v>58</v>
      </c>
      <c s="26">
        <v>7040</v>
      </c>
      <c s="27">
        <v>0</v>
      </c>
      <c s="27">
        <f>ROUND(ROUND(H39,2)*ROUND(G39,3),2)</f>
      </c>
      <c r="O39">
        <f>(I39*21)/100</f>
      </c>
      <c t="s">
        <v>12</v>
      </c>
    </row>
    <row r="40" spans="1:5" ht="12.75">
      <c r="A40" s="28" t="s">
        <v>39</v>
      </c>
      <c r="E40" s="29" t="s">
        <v>40</v>
      </c>
    </row>
    <row r="41" spans="1:5" ht="12.75">
      <c r="A41" s="30" t="s">
        <v>41</v>
      </c>
      <c r="E41" s="31" t="s">
        <v>64</v>
      </c>
    </row>
    <row r="42" spans="1:5" ht="25.5">
      <c r="A42" t="s">
        <v>42</v>
      </c>
      <c r="E42" s="29" t="s">
        <v>88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